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c 2025\5 tab\"/>
    </mc:Choice>
  </mc:AlternateContent>
  <bookViews>
    <workbookView xWindow="0" yWindow="0" windowWidth="20490" windowHeight="7635"/>
  </bookViews>
  <sheets>
    <sheet name="CDRatio (2)" sheetId="2" r:id="rId1"/>
  </sheets>
  <definedNames>
    <definedName name="_xlnm.Print_Area" localSheetId="0">'CDRatio (2)'!$A$1:$N$60</definedName>
  </definedNames>
  <calcPr calcId="152511"/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8" i="2"/>
  <c r="O60" i="2"/>
  <c r="O6" i="2"/>
  <c r="L60" i="2" l="1"/>
  <c r="K60" i="2"/>
  <c r="J60" i="2"/>
  <c r="I60" i="2"/>
  <c r="H60" i="2"/>
  <c r="G60" i="2"/>
  <c r="F60" i="2"/>
  <c r="E60" i="2"/>
  <c r="D60" i="2"/>
  <c r="C60" i="2"/>
  <c r="L58" i="2"/>
  <c r="K58" i="2"/>
  <c r="J58" i="2"/>
  <c r="I58" i="2"/>
  <c r="H58" i="2"/>
  <c r="G58" i="2"/>
  <c r="F58" i="2"/>
  <c r="E58" i="2"/>
  <c r="D58" i="2"/>
  <c r="C58" i="2"/>
  <c r="L53" i="2"/>
  <c r="K53" i="2"/>
  <c r="J53" i="2"/>
  <c r="I53" i="2"/>
  <c r="H53" i="2"/>
  <c r="G53" i="2"/>
  <c r="F53" i="2"/>
  <c r="E53" i="2"/>
  <c r="D53" i="2"/>
  <c r="C53" i="2"/>
  <c r="L44" i="2"/>
  <c r="K44" i="2"/>
  <c r="J44" i="2"/>
  <c r="I44" i="2"/>
  <c r="H44" i="2"/>
  <c r="G44" i="2"/>
  <c r="F44" i="2"/>
  <c r="E44" i="2"/>
  <c r="D44" i="2"/>
  <c r="C44" i="2"/>
  <c r="F41" i="2"/>
  <c r="E41" i="2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E40" i="2"/>
  <c r="D40" i="2"/>
  <c r="D41" i="2" s="1"/>
  <c r="C40" i="2"/>
  <c r="C41" i="2" s="1"/>
  <c r="K38" i="2"/>
  <c r="H38" i="2"/>
  <c r="C38" i="2"/>
  <c r="L37" i="2"/>
  <c r="L38" i="2" s="1"/>
  <c r="K37" i="2"/>
  <c r="J37" i="2"/>
  <c r="J38" i="2" s="1"/>
  <c r="I37" i="2"/>
  <c r="I38" i="2" s="1"/>
  <c r="H37" i="2"/>
  <c r="G37" i="2"/>
  <c r="G38" i="2" s="1"/>
  <c r="F37" i="2"/>
  <c r="F38" i="2" s="1"/>
  <c r="E37" i="2"/>
  <c r="E38" i="2" s="1"/>
  <c r="D37" i="2"/>
  <c r="D38" i="2" s="1"/>
  <c r="C37" i="2"/>
  <c r="L20" i="2"/>
  <c r="I20" i="2"/>
  <c r="E20" i="2"/>
  <c r="D20" i="2"/>
  <c r="L19" i="2"/>
  <c r="K19" i="2"/>
  <c r="K20" i="2" s="1"/>
  <c r="J19" i="2"/>
  <c r="J20" i="2" s="1"/>
  <c r="I19" i="2"/>
  <c r="H19" i="2"/>
  <c r="H20" i="2" s="1"/>
  <c r="G19" i="2"/>
  <c r="G20" i="2" s="1"/>
  <c r="F19" i="2"/>
  <c r="F20" i="2" s="1"/>
  <c r="E19" i="2"/>
  <c r="D19" i="2"/>
  <c r="C19" i="2"/>
  <c r="C20" i="2" s="1"/>
  <c r="L14" i="2"/>
  <c r="K14" i="2"/>
  <c r="J14" i="2"/>
  <c r="I14" i="2"/>
  <c r="H14" i="2"/>
  <c r="G14" i="2"/>
  <c r="F14" i="2"/>
  <c r="E14" i="2"/>
  <c r="D14" i="2"/>
  <c r="C14" i="2"/>
  <c r="M57" i="2" l="1"/>
  <c r="M56" i="2"/>
  <c r="N56" i="2" s="1"/>
  <c r="M55" i="2"/>
  <c r="N55" i="2" s="1"/>
  <c r="M54" i="2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M43" i="2"/>
  <c r="N43" i="2" s="1"/>
  <c r="M42" i="2"/>
  <c r="N42" i="2" s="1"/>
  <c r="M39" i="2"/>
  <c r="M40" i="2" s="1"/>
  <c r="N40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M18" i="2"/>
  <c r="N18" i="2" s="1"/>
  <c r="M17" i="2"/>
  <c r="N17" i="2" s="1"/>
  <c r="M16" i="2"/>
  <c r="N16" i="2" s="1"/>
  <c r="M15" i="2"/>
  <c r="N15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M7" i="2"/>
  <c r="N7" i="2" s="1"/>
  <c r="M6" i="2"/>
  <c r="N6" i="2" s="1"/>
  <c r="N39" i="2" l="1"/>
  <c r="M58" i="2"/>
  <c r="N58" i="2" s="1"/>
  <c r="M14" i="2"/>
  <c r="M19" i="2"/>
  <c r="N19" i="2" s="1"/>
  <c r="M44" i="2"/>
  <c r="N44" i="2" s="1"/>
  <c r="M53" i="2"/>
  <c r="N53" i="2" s="1"/>
  <c r="M37" i="2"/>
  <c r="N37" i="2" s="1"/>
  <c r="N21" i="2"/>
  <c r="N54" i="2"/>
  <c r="N45" i="2"/>
  <c r="N8" i="2"/>
  <c r="M20" i="2" l="1"/>
  <c r="M38" i="2" s="1"/>
  <c r="N14" i="2"/>
  <c r="N20" i="2" l="1"/>
  <c r="N38" i="2"/>
  <c r="M41" i="2"/>
  <c r="N41" i="2" l="1"/>
  <c r="M60" i="2"/>
  <c r="N60" i="2" l="1"/>
</calcChain>
</file>

<file path=xl/sharedStrings.xml><?xml version="1.0" encoding="utf-8"?>
<sst xmlns="http://schemas.openxmlformats.org/spreadsheetml/2006/main" count="73" uniqueCount="70">
  <si>
    <t>Advances</t>
  </si>
  <si>
    <t>Name of Bank</t>
  </si>
  <si>
    <t>Branch</t>
  </si>
  <si>
    <t>Rural</t>
  </si>
  <si>
    <t>Semi-Urban</t>
  </si>
  <si>
    <t xml:space="preserve">Urban </t>
  </si>
  <si>
    <t>CD Ratio</t>
  </si>
  <si>
    <t>BANK OF BARODA</t>
  </si>
  <si>
    <t>BANK OF INDIA</t>
  </si>
  <si>
    <t>CANARA BANK</t>
  </si>
  <si>
    <t>CENTRAL BANK OF INDIA</t>
  </si>
  <si>
    <t>INDIAN BANK</t>
  </si>
  <si>
    <t>PUNJAB NATIONAL BANK</t>
  </si>
  <si>
    <t>UNION BANK OF INDIA</t>
  </si>
  <si>
    <t>STATE BANK OF INDIA</t>
  </si>
  <si>
    <t>TOTAL LEAD BANKS</t>
  </si>
  <si>
    <t>BANK OF MAHARASHTRA</t>
  </si>
  <si>
    <t>INDIAN OVERSEAS BANK</t>
  </si>
  <si>
    <t>PUNJAB AND SIND BANK</t>
  </si>
  <si>
    <t>UCO BANK</t>
  </si>
  <si>
    <t>TOTAL NON LEAD BANKS</t>
  </si>
  <si>
    <t>TOTAL PUBLIC SECTOR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</si>
  <si>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</si>
  <si>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</si>
  <si>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</si>
  <si>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</si>
  <si>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</si>
  <si>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</si>
  <si>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</si>
  <si>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</si>
  <si>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</si>
  <si>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</si>
  <si>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</si>
  <si>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</si>
  <si>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THE NAINITAL BANK LTD</t>
  </si>
  <si>
    <t>CSB BANK LIMITED</t>
  </si>
  <si>
    <t>RBL BANK</t>
  </si>
  <si>
    <t>IDFC FIRST BANK</t>
  </si>
  <si>
    <t>TOTAL PRIVATE SECTOR BANKS</t>
  </si>
  <si>
    <t>TOTAL COMM.  BANKS</t>
  </si>
  <si>
    <t xml:space="preserve">UTTAR PRADESH GRAMIN BANK </t>
  </si>
  <si>
    <t>TOTAL REGIONAL RURAL BANKS</t>
  </si>
  <si>
    <t>U P COOP BANK LTD</t>
  </si>
  <si>
    <t>U P S G V BANK LTD</t>
  </si>
  <si>
    <t>TOTAL CO-OPERATIVE SECTOR BANKS</t>
  </si>
  <si>
    <t>AU SMALL FIN.BANK</t>
  </si>
  <si>
    <t>EQUITAS SMALL FIN. BANK</t>
  </si>
  <si>
    <t>JANA SMALL FIN. BANK</t>
  </si>
  <si>
    <t>UJJIVAN SMALL FIN. BANK</t>
  </si>
  <si>
    <t>UTKARSH SMALL FIN. BANK</t>
  </si>
  <si>
    <t>SHIVALIK SMALL FINANCE BANK</t>
  </si>
  <si>
    <t>UNITY SMALL FINANCE BANK</t>
  </si>
  <si>
    <t>SURYODAY SMALL FIN. BANK</t>
  </si>
  <si>
    <t>TOTAL SMALL FINANCE BANK</t>
  </si>
  <si>
    <t>INDIA POST PAYMENTS BANK</t>
  </si>
  <si>
    <t>FINO PAYMENTS BANK</t>
  </si>
  <si>
    <t>PAYTM  PAYMENTS BANK</t>
  </si>
  <si>
    <t>AIRTEL PAYMENTS BANK</t>
  </si>
  <si>
    <t>TOTAL PAYMENT BANK</t>
  </si>
  <si>
    <t>GRAND TOTAL</t>
  </si>
  <si>
    <t>Total Deposit</t>
  </si>
  <si>
    <t>Outside Advances</t>
  </si>
  <si>
    <t>Total Advances</t>
  </si>
  <si>
    <t>Agenda No. 4</t>
  </si>
  <si>
    <t>Annexure-1</t>
  </si>
  <si>
    <t xml:space="preserve">(Amount in Crore) </t>
  </si>
  <si>
    <t>Sr. No.</t>
  </si>
  <si>
    <t>BANK WISE CD RATIO FY 2025-26 AS ON 31.12.2025</t>
  </si>
  <si>
    <t>RIDF</t>
  </si>
  <si>
    <t>TOTAL COMM. BANKS + TOTAL RRB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</si>
</sst>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/>
    <xf numFmtId="0" fontId="2" fillId="2" borderId="1" xfId="0" applyFont="1" applyFill="1" applyBorder="1"/>
    <xf numFmtId="0" fontId="2" fillId="2" borderId="23" xfId="0" applyFont="1" applyFill="1" applyBorder="1"/>
    <xf numFmtId="0" fontId="1" fillId="2" borderId="0" xfId="0" applyFont="1" applyFill="1"/>
    <xf numFmtId="0" fontId="0" fillId="2" borderId="0" xfId="0" applyFill="1"/>
    <xf numFmtId="0" fontId="3" fillId="2" borderId="1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0" fontId="2" fillId="2" borderId="20" xfId="0" applyFont="1" applyFill="1" applyBorder="1" applyAlignment="1">
      <alignment horizontal="center"/>
    </xf>
    <xf numFmtId="164" fontId="2" fillId="2" borderId="1" xfId="0" applyNumberFormat="1" applyFont="1" applyFill="1" applyBorder="1"/>
    <xf numFmtId="164" fontId="2" fillId="2" borderId="21" xfId="0" applyNumberFormat="1" applyFont="1" applyFill="1" applyBorder="1"/>
    <xf numFmtId="0" fontId="2" fillId="2" borderId="22" xfId="0" applyFont="1" applyFill="1" applyBorder="1" applyAlignment="1">
      <alignment horizontal="center"/>
    </xf>
    <xf numFmtId="164" fontId="2" fillId="2" borderId="23" xfId="0" applyNumberFormat="1" applyFont="1" applyFill="1" applyBorder="1"/>
    <xf numFmtId="164" fontId="2" fillId="2" borderId="24" xfId="0" applyNumberFormat="1" applyFont="1" applyFill="1" applyBorder="1"/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/>
    <xf numFmtId="164" fontId="3" fillId="2" borderId="29" xfId="0" applyNumberFormat="1" applyFont="1" applyFill="1" applyBorder="1"/>
    <xf numFmtId="164" fontId="3" fillId="2" borderId="30" xfId="0" applyNumberFormat="1" applyFont="1" applyFill="1" applyBorder="1"/>
    <xf numFmtId="0" fontId="5" fillId="2" borderId="0" xfId="0" applyFont="1" applyFill="1"/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164" fontId="3" fillId="2" borderId="27" xfId="0" applyNumberFormat="1" applyFont="1" applyFill="1" applyBorder="1"/>
    <xf numFmtId="164" fontId="3" fillId="2" borderId="25" xfId="0" applyNumberFormat="1" applyFont="1" applyFill="1" applyBorder="1"/>
    <xf numFmtId="164" fontId="3" fillId="2" borderId="14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4" fontId="3" fillId="2" borderId="19" xfId="0" applyNumberFormat="1" applyFont="1" applyFill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/>
    <xf numFmtId="164" fontId="2" fillId="2" borderId="29" xfId="0" applyNumberFormat="1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/>
    <xf numFmtId="164" fontId="3" fillId="2" borderId="16" xfId="0" applyNumberFormat="1" applyFont="1" applyFill="1" applyBorder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3" fillId="2" borderId="31" xfId="0" applyNumberFormat="1" applyFont="1" applyFill="1" applyBorder="1"/>
    <xf numFmtId="0" fontId="2" fillId="0" borderId="1" xfId="0" applyFont="1" applyFill="1" applyBorder="1"/>
    <xf numFmtId="0" fontId="3" fillId="2" borderId="13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/>
    <xf numFmtId="0" fontId="2" fillId="2" borderId="1" xfId="0" applyNumberFormat="1" applyFont="1" applyFill="1" applyBorder="1"/>
    <xf numFmtId="0" fontId="2" fillId="2" borderId="23" xfId="0" applyNumberFormat="1" applyFont="1" applyFill="1" applyBorder="1"/>
    <xf numFmtId="0" fontId="3" fillId="2" borderId="29" xfId="0" applyNumberFormat="1" applyFont="1" applyFill="1" applyBorder="1"/>
    <xf numFmtId="0" fontId="3" fillId="2" borderId="27" xfId="0" applyNumberFormat="1" applyFont="1" applyFill="1" applyBorder="1"/>
    <xf numFmtId="0" fontId="2" fillId="2" borderId="29" xfId="0" applyNumberFormat="1" applyFont="1" applyFill="1" applyBorder="1"/>
    <xf numFmtId="0" fontId="3" fillId="2" borderId="16" xfId="0" applyNumberFormat="1" applyFont="1" applyFill="1" applyBorder="1"/>
    <xf numFmtId="0" fontId="2" fillId="2" borderId="0" xfId="0" applyNumberFormat="1" applyFont="1" applyFill="1"/>
    <xf numFmtId="2" fontId="0" fillId="2" borderId="0" xfId="0" applyNumberFormat="1" applyFill="1"/>
    <xf numFmtId="1" fontId="0" fillId="2" borderId="0" xfId="0" applyNumberFormat="1" applyFill="1"/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60"/>
  <sheetViews>
    <sheetView tabSelected="1" zoomScale="87" zoomScaleNormal="87" workbookViewId="0">
      <pane xSplit="6" ySplit="5" topLeftCell="G51" activePane="bottomRight" state="frozen"/>
      <selection pane="topRight" activeCell="G1" sqref="G1"/>
      <selection pane="bottomLeft" activeCell="A6" sqref="A6"/>
      <selection pane="bottomRight" activeCell="B59" sqref="B59"/>
    </sheetView>
  </sheetViews>
  <sheetFormatPr defaultColWidth="9.6640625" defaultRowHeight="15.75" x14ac:dyDescent="0.25"/>
  <cols>
    <col min="1" max="1" width="6" style="42" bestFit="1" customWidth="1"/>
    <col min="2" max="2" width="30.6640625" style="33" customWidth="1"/>
    <col min="3" max="3" width="8" style="54" customWidth="1"/>
    <col min="4" max="4" width="8.88671875" style="33" hidden="1" customWidth="1"/>
    <col min="5" max="5" width="9.6640625" style="33" hidden="1" customWidth="1"/>
    <col min="6" max="6" width="5.21875" style="33" hidden="1" customWidth="1"/>
    <col min="7" max="7" width="11.77734375" style="43" customWidth="1"/>
    <col min="8" max="8" width="8.5546875" style="43" hidden="1" customWidth="1"/>
    <col min="9" max="9" width="9.6640625" style="43" hidden="1" customWidth="1"/>
    <col min="10" max="10" width="8.5546875" style="43" hidden="1" customWidth="1"/>
    <col min="11" max="11" width="9.44140625" style="43" bestFit="1" customWidth="1"/>
    <col min="12" max="12" width="8.109375" style="43" bestFit="1" customWidth="1"/>
    <col min="13" max="13" width="10.44140625" style="43" customWidth="1"/>
    <col min="14" max="14" width="8" style="43" customWidth="1"/>
    <col min="15" max="15" width="9.6640625" style="8" hidden="1" customWidth="1"/>
    <col min="16" max="248" width="9.6640625" style="8" customWidth="1"/>
    <col min="249" max="16384" width="9.6640625" style="9"/>
  </cols>
  <sheetData>
    <row r="1" spans="1:248" ht="16.5" thickBot="1" x14ac:dyDescent="0.3">
      <c r="A1" s="57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248" ht="16.5" thickBot="1" x14ac:dyDescent="0.3">
      <c r="A2" s="60" t="s">
        <v>64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248" ht="21.75" thickBot="1" x14ac:dyDescent="0.25">
      <c r="A3" s="63" t="s">
        <v>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48" ht="19.5" thickBot="1" x14ac:dyDescent="0.35">
      <c r="A4" s="64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248" ht="32.25" thickBot="1" x14ac:dyDescent="0.25">
      <c r="A5" s="10" t="s">
        <v>66</v>
      </c>
      <c r="B5" s="1" t="s">
        <v>1</v>
      </c>
      <c r="C5" s="46" t="s">
        <v>2</v>
      </c>
      <c r="D5" s="2" t="s">
        <v>3</v>
      </c>
      <c r="E5" s="3" t="s">
        <v>4</v>
      </c>
      <c r="F5" s="4" t="s">
        <v>5</v>
      </c>
      <c r="G5" s="11" t="s">
        <v>60</v>
      </c>
      <c r="H5" s="12" t="s">
        <v>3</v>
      </c>
      <c r="I5" s="12" t="s">
        <v>4</v>
      </c>
      <c r="J5" s="11" t="s">
        <v>5</v>
      </c>
      <c r="K5" s="11" t="s">
        <v>0</v>
      </c>
      <c r="L5" s="11" t="s">
        <v>61</v>
      </c>
      <c r="M5" s="11" t="s">
        <v>62</v>
      </c>
      <c r="N5" s="13" t="s">
        <v>6</v>
      </c>
    </row>
    <row r="6" spans="1:248" x14ac:dyDescent="0.25">
      <c r="A6" s="14">
        <v>1</v>
      </c>
      <c r="B6" s="5" t="s">
        <v>7</v>
      </c>
      <c r="C6" s="47">
        <v>1343</v>
      </c>
      <c r="D6" s="5">
        <v>35172.199999999997</v>
      </c>
      <c r="E6" s="5">
        <v>27536.57</v>
      </c>
      <c r="F6" s="5">
        <v>94736.27</v>
      </c>
      <c r="G6" s="15">
        <v>157445.04</v>
      </c>
      <c r="H6" s="15">
        <v>19370.240000000002</v>
      </c>
      <c r="I6" s="15">
        <v>15033.79</v>
      </c>
      <c r="J6" s="15">
        <v>46370.93</v>
      </c>
      <c r="K6" s="15">
        <v>80774.95</v>
      </c>
      <c r="L6" s="15">
        <v>9681.25</v>
      </c>
      <c r="M6" s="15">
        <f>K6+L6</f>
        <v>90456.2</v>
      </c>
      <c r="N6" s="16">
        <f>M6/G6*100</f>
        <v>57.452556142765751</v>
      </c>
      <c r="O6" s="55">
        <f>K6/G6%</f>
        <v>51.303585047836364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</row>
    <row r="7" spans="1:248" x14ac:dyDescent="0.25">
      <c r="A7" s="17">
        <v>2</v>
      </c>
      <c r="B7" s="6" t="s">
        <v>8</v>
      </c>
      <c r="C7" s="48">
        <v>544</v>
      </c>
      <c r="D7" s="6">
        <v>11671.25</v>
      </c>
      <c r="E7" s="6">
        <v>11970.86</v>
      </c>
      <c r="F7" s="6">
        <v>30245.53</v>
      </c>
      <c r="G7" s="18">
        <v>53887.65</v>
      </c>
      <c r="H7" s="18">
        <v>6439.49</v>
      </c>
      <c r="I7" s="18">
        <v>6386.42</v>
      </c>
      <c r="J7" s="18">
        <v>20511.87</v>
      </c>
      <c r="K7" s="18">
        <v>33337.78</v>
      </c>
      <c r="L7" s="18">
        <v>1329</v>
      </c>
      <c r="M7" s="18">
        <f t="shared" ref="M7:M57" si="0">K7+L7</f>
        <v>34666.78</v>
      </c>
      <c r="N7" s="19">
        <f t="shared" ref="N7:N60" si="1">M7/G7*100</f>
        <v>64.331586179764741</v>
      </c>
      <c r="O7" s="55">
        <f t="shared" ref="O7:O60" si="2">K7/G7%</f>
        <v>61.865343914607521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</row>
    <row r="8" spans="1:248" x14ac:dyDescent="0.25">
      <c r="A8" s="17">
        <v>3</v>
      </c>
      <c r="B8" s="6" t="s">
        <v>9</v>
      </c>
      <c r="C8" s="48">
        <v>1171</v>
      </c>
      <c r="D8" s="6">
        <v>14485.02</v>
      </c>
      <c r="E8" s="6">
        <v>17129.7</v>
      </c>
      <c r="F8" s="6">
        <v>74889.279999999999</v>
      </c>
      <c r="G8" s="18">
        <v>106504</v>
      </c>
      <c r="H8" s="18">
        <v>12043.91</v>
      </c>
      <c r="I8" s="18">
        <v>11615.39</v>
      </c>
      <c r="J8" s="18">
        <v>32405.98</v>
      </c>
      <c r="K8" s="18">
        <v>56065.279999999999</v>
      </c>
      <c r="L8" s="18">
        <v>7496.57</v>
      </c>
      <c r="M8" s="18">
        <f t="shared" si="0"/>
        <v>63561.85</v>
      </c>
      <c r="N8" s="19">
        <f t="shared" si="1"/>
        <v>59.680246751295726</v>
      </c>
      <c r="O8" s="55">
        <f t="shared" si="2"/>
        <v>52.641478254337869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</row>
    <row r="9" spans="1:248" x14ac:dyDescent="0.25">
      <c r="A9" s="17">
        <v>4</v>
      </c>
      <c r="B9" s="6" t="s">
        <v>10</v>
      </c>
      <c r="C9" s="48">
        <v>580</v>
      </c>
      <c r="D9" s="6">
        <v>11933.92</v>
      </c>
      <c r="E9" s="6">
        <v>11151.19</v>
      </c>
      <c r="F9" s="6">
        <v>31417.05</v>
      </c>
      <c r="G9" s="18">
        <v>54502.17</v>
      </c>
      <c r="H9" s="18">
        <v>4657.54</v>
      </c>
      <c r="I9" s="18">
        <v>4390.18</v>
      </c>
      <c r="J9" s="18">
        <v>12287.38</v>
      </c>
      <c r="K9" s="18">
        <v>21335.1</v>
      </c>
      <c r="L9" s="18">
        <v>2835</v>
      </c>
      <c r="M9" s="18">
        <f t="shared" si="0"/>
        <v>24170.1</v>
      </c>
      <c r="N9" s="19">
        <f t="shared" si="1"/>
        <v>44.3470415948576</v>
      </c>
      <c r="O9" s="55">
        <f t="shared" si="2"/>
        <v>39.145413843155232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</row>
    <row r="10" spans="1:248" x14ac:dyDescent="0.25">
      <c r="A10" s="17">
        <v>5</v>
      </c>
      <c r="B10" s="6" t="s">
        <v>11</v>
      </c>
      <c r="C10" s="48">
        <v>1084</v>
      </c>
      <c r="D10" s="6">
        <v>25718.880000000001</v>
      </c>
      <c r="E10" s="6">
        <v>20255.080000000002</v>
      </c>
      <c r="F10" s="6">
        <v>66793.67</v>
      </c>
      <c r="G10" s="18">
        <v>112767.63</v>
      </c>
      <c r="H10" s="18">
        <v>13390.77</v>
      </c>
      <c r="I10" s="18">
        <v>7643.35</v>
      </c>
      <c r="J10" s="18">
        <v>29577.66</v>
      </c>
      <c r="K10" s="18">
        <v>50611.78</v>
      </c>
      <c r="L10" s="18">
        <v>9395</v>
      </c>
      <c r="M10" s="18">
        <f t="shared" si="0"/>
        <v>60006.78</v>
      </c>
      <c r="N10" s="19">
        <f t="shared" si="1"/>
        <v>53.212770366815363</v>
      </c>
      <c r="O10" s="55">
        <f t="shared" si="2"/>
        <v>44.881478842820407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</row>
    <row r="11" spans="1:248" x14ac:dyDescent="0.25">
      <c r="A11" s="17">
        <v>6</v>
      </c>
      <c r="B11" s="6" t="s">
        <v>12</v>
      </c>
      <c r="C11" s="48">
        <v>1660</v>
      </c>
      <c r="D11" s="6">
        <v>42820.18</v>
      </c>
      <c r="E11" s="6">
        <v>42195.360000000001</v>
      </c>
      <c r="F11" s="6">
        <v>144942.9</v>
      </c>
      <c r="G11" s="18">
        <v>229958.44</v>
      </c>
      <c r="H11" s="18">
        <v>20134.939999999999</v>
      </c>
      <c r="I11" s="18">
        <v>19174.27</v>
      </c>
      <c r="J11" s="18">
        <v>65129.73</v>
      </c>
      <c r="K11" s="18">
        <v>104438.94</v>
      </c>
      <c r="L11" s="18">
        <v>12221.14</v>
      </c>
      <c r="M11" s="18">
        <f t="shared" si="0"/>
        <v>116660.08</v>
      </c>
      <c r="N11" s="19">
        <f t="shared" si="1"/>
        <v>50.730940773471936</v>
      </c>
      <c r="O11" s="55">
        <f t="shared" si="2"/>
        <v>45.416441336095339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</row>
    <row r="12" spans="1:248" x14ac:dyDescent="0.25">
      <c r="A12" s="17">
        <v>7</v>
      </c>
      <c r="B12" s="6" t="s">
        <v>13</v>
      </c>
      <c r="C12" s="48">
        <v>1133</v>
      </c>
      <c r="D12" s="6">
        <v>39485.03</v>
      </c>
      <c r="E12" s="6">
        <v>20020.86</v>
      </c>
      <c r="F12" s="6">
        <v>75024.63</v>
      </c>
      <c r="G12" s="18">
        <v>134530.53</v>
      </c>
      <c r="H12" s="18">
        <v>13220.89</v>
      </c>
      <c r="I12" s="18">
        <v>8675.7099999999991</v>
      </c>
      <c r="J12" s="18">
        <v>33244.44</v>
      </c>
      <c r="K12" s="18">
        <v>55141.04</v>
      </c>
      <c r="L12" s="18">
        <v>14907.25</v>
      </c>
      <c r="M12" s="18">
        <f t="shared" si="0"/>
        <v>70048.290000000008</v>
      </c>
      <c r="N12" s="19">
        <f t="shared" si="1"/>
        <v>52.068693998306557</v>
      </c>
      <c r="O12" s="55">
        <f t="shared" si="2"/>
        <v>40.987751999490378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</row>
    <row r="13" spans="1:248" ht="16.5" thickBot="1" x14ac:dyDescent="0.3">
      <c r="A13" s="20">
        <v>8</v>
      </c>
      <c r="B13" s="7" t="s">
        <v>14</v>
      </c>
      <c r="C13" s="49">
        <v>2332</v>
      </c>
      <c r="D13" s="7">
        <v>76770.710000000006</v>
      </c>
      <c r="E13" s="7">
        <v>84229.91</v>
      </c>
      <c r="F13" s="7">
        <v>270683.25</v>
      </c>
      <c r="G13" s="21">
        <v>431683.87</v>
      </c>
      <c r="H13" s="21">
        <v>26755.95</v>
      </c>
      <c r="I13" s="21">
        <v>36337.39</v>
      </c>
      <c r="J13" s="21">
        <v>107945.41</v>
      </c>
      <c r="K13" s="21">
        <v>171038.76</v>
      </c>
      <c r="L13" s="21">
        <v>17464.77</v>
      </c>
      <c r="M13" s="21">
        <f t="shared" si="0"/>
        <v>188503.53</v>
      </c>
      <c r="N13" s="22">
        <f t="shared" si="1"/>
        <v>43.667031154071154</v>
      </c>
      <c r="O13" s="55">
        <f t="shared" si="2"/>
        <v>39.621299725653408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</row>
    <row r="14" spans="1:248" s="27" customFormat="1" ht="16.5" thickBot="1" x14ac:dyDescent="0.3">
      <c r="A14" s="23"/>
      <c r="B14" s="24" t="s">
        <v>15</v>
      </c>
      <c r="C14" s="50">
        <f t="shared" ref="C14:L14" si="3">SUM(C6:C13)</f>
        <v>9847</v>
      </c>
      <c r="D14" s="25">
        <f t="shared" si="3"/>
        <v>258057.19</v>
      </c>
      <c r="E14" s="25">
        <f t="shared" si="3"/>
        <v>234489.53</v>
      </c>
      <c r="F14" s="25">
        <f t="shared" si="3"/>
        <v>788732.58</v>
      </c>
      <c r="G14" s="25">
        <f t="shared" si="3"/>
        <v>1281279.33</v>
      </c>
      <c r="H14" s="25">
        <f t="shared" si="3"/>
        <v>116013.73</v>
      </c>
      <c r="I14" s="25">
        <f t="shared" si="3"/>
        <v>109256.49999999999</v>
      </c>
      <c r="J14" s="25">
        <f t="shared" si="3"/>
        <v>347473.4</v>
      </c>
      <c r="K14" s="25">
        <f t="shared" si="3"/>
        <v>572743.63</v>
      </c>
      <c r="L14" s="25">
        <f t="shared" si="3"/>
        <v>75329.98</v>
      </c>
      <c r="M14" s="25">
        <f t="shared" ref="M14" si="4">SUM(M6:M13)</f>
        <v>648073.61</v>
      </c>
      <c r="N14" s="26">
        <f t="shared" si="1"/>
        <v>50.580197059762135</v>
      </c>
      <c r="O14" s="55">
        <f t="shared" si="2"/>
        <v>44.70091857331375</v>
      </c>
    </row>
    <row r="15" spans="1:248" x14ac:dyDescent="0.25">
      <c r="A15" s="14">
        <v>9</v>
      </c>
      <c r="B15" s="5" t="s">
        <v>16</v>
      </c>
      <c r="C15" s="47">
        <v>161</v>
      </c>
      <c r="D15" s="5">
        <v>290.68</v>
      </c>
      <c r="E15" s="5">
        <v>844.85</v>
      </c>
      <c r="F15" s="5">
        <v>9395.2999999999993</v>
      </c>
      <c r="G15" s="15">
        <v>10530.82</v>
      </c>
      <c r="H15" s="15">
        <v>112.92</v>
      </c>
      <c r="I15" s="15">
        <v>1040.04</v>
      </c>
      <c r="J15" s="15">
        <v>6598.86</v>
      </c>
      <c r="K15" s="15">
        <v>7751.83</v>
      </c>
      <c r="L15" s="15">
        <v>245.35</v>
      </c>
      <c r="M15" s="15">
        <f t="shared" si="0"/>
        <v>7997.18</v>
      </c>
      <c r="N15" s="16">
        <f t="shared" si="1"/>
        <v>75.940714968065166</v>
      </c>
      <c r="O15" s="55">
        <f t="shared" si="2"/>
        <v>73.610886901494851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</row>
    <row r="16" spans="1:248" x14ac:dyDescent="0.25">
      <c r="A16" s="17">
        <v>10</v>
      </c>
      <c r="B16" s="6" t="s">
        <v>17</v>
      </c>
      <c r="C16" s="48">
        <v>277</v>
      </c>
      <c r="D16" s="6">
        <v>2394.54</v>
      </c>
      <c r="E16" s="6">
        <v>2689.28</v>
      </c>
      <c r="F16" s="6">
        <v>18422.36</v>
      </c>
      <c r="G16" s="18">
        <v>23506.17</v>
      </c>
      <c r="H16" s="18">
        <v>1196.8599999999999</v>
      </c>
      <c r="I16" s="18">
        <v>1101.19</v>
      </c>
      <c r="J16" s="18">
        <v>8214.24</v>
      </c>
      <c r="K16" s="18">
        <v>10512.28</v>
      </c>
      <c r="L16" s="18">
        <v>2040</v>
      </c>
      <c r="M16" s="18">
        <f t="shared" si="0"/>
        <v>12552.28</v>
      </c>
      <c r="N16" s="19">
        <f t="shared" si="1"/>
        <v>53.399937122891572</v>
      </c>
      <c r="O16" s="55">
        <f t="shared" si="2"/>
        <v>44.721364645963178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</row>
    <row r="17" spans="1:248" x14ac:dyDescent="0.25">
      <c r="A17" s="17">
        <v>11</v>
      </c>
      <c r="B17" s="6" t="s">
        <v>18</v>
      </c>
      <c r="C17" s="48">
        <v>239</v>
      </c>
      <c r="D17" s="6">
        <v>2971.78</v>
      </c>
      <c r="E17" s="6">
        <v>1502.68</v>
      </c>
      <c r="F17" s="6">
        <v>11188.95</v>
      </c>
      <c r="G17" s="18">
        <v>15663.41</v>
      </c>
      <c r="H17" s="18">
        <v>1910.9</v>
      </c>
      <c r="I17" s="18">
        <v>1018.47</v>
      </c>
      <c r="J17" s="18">
        <v>5814.13</v>
      </c>
      <c r="K17" s="18">
        <v>8743.49</v>
      </c>
      <c r="L17" s="18">
        <v>38</v>
      </c>
      <c r="M17" s="18">
        <f t="shared" si="0"/>
        <v>8781.49</v>
      </c>
      <c r="N17" s="19">
        <f t="shared" si="1"/>
        <v>56.063717926045477</v>
      </c>
      <c r="O17" s="55">
        <f t="shared" si="2"/>
        <v>55.821114303973403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</row>
    <row r="18" spans="1:248" ht="16.5" thickBot="1" x14ac:dyDescent="0.3">
      <c r="A18" s="20">
        <v>12</v>
      </c>
      <c r="B18" s="7" t="s">
        <v>19</v>
      </c>
      <c r="C18" s="49">
        <v>312</v>
      </c>
      <c r="D18" s="7">
        <v>4225.6400000000003</v>
      </c>
      <c r="E18" s="7">
        <v>2984.78</v>
      </c>
      <c r="F18" s="7">
        <v>14074.26</v>
      </c>
      <c r="G18" s="21">
        <v>21284.68</v>
      </c>
      <c r="H18" s="21">
        <v>2093.7399999999998</v>
      </c>
      <c r="I18" s="21">
        <v>2077.85</v>
      </c>
      <c r="J18" s="21">
        <v>7451.1</v>
      </c>
      <c r="K18" s="21">
        <v>11622.69</v>
      </c>
      <c r="L18" s="21">
        <v>0</v>
      </c>
      <c r="M18" s="21">
        <f t="shared" si="0"/>
        <v>11622.69</v>
      </c>
      <c r="N18" s="22">
        <f t="shared" si="1"/>
        <v>54.605894944157015</v>
      </c>
      <c r="O18" s="55">
        <f t="shared" si="2"/>
        <v>54.605894944157022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</row>
    <row r="19" spans="1:248" s="27" customFormat="1" ht="16.5" thickBot="1" x14ac:dyDescent="0.3">
      <c r="A19" s="28"/>
      <c r="B19" s="29" t="s">
        <v>20</v>
      </c>
      <c r="C19" s="51">
        <f t="shared" ref="C19:L19" si="5">SUM(C15:C18)</f>
        <v>989</v>
      </c>
      <c r="D19" s="30">
        <f t="shared" si="5"/>
        <v>9882.64</v>
      </c>
      <c r="E19" s="30">
        <f t="shared" si="5"/>
        <v>8021.59</v>
      </c>
      <c r="F19" s="30">
        <f t="shared" si="5"/>
        <v>53080.87</v>
      </c>
      <c r="G19" s="30">
        <f t="shared" si="5"/>
        <v>70985.079999999987</v>
      </c>
      <c r="H19" s="30">
        <f t="shared" si="5"/>
        <v>5314.42</v>
      </c>
      <c r="I19" s="30">
        <f t="shared" si="5"/>
        <v>5237.5499999999993</v>
      </c>
      <c r="J19" s="30">
        <f t="shared" si="5"/>
        <v>28078.33</v>
      </c>
      <c r="K19" s="30">
        <f t="shared" si="5"/>
        <v>38630.29</v>
      </c>
      <c r="L19" s="30">
        <f t="shared" si="5"/>
        <v>2323.35</v>
      </c>
      <c r="M19" s="30">
        <f t="shared" ref="M19" si="6">SUM(M15:M18)</f>
        <v>40953.64</v>
      </c>
      <c r="N19" s="31">
        <f t="shared" si="1"/>
        <v>57.693306818841371</v>
      </c>
      <c r="O19" s="55">
        <f t="shared" si="2"/>
        <v>54.420295081727048</v>
      </c>
    </row>
    <row r="20" spans="1:248" s="27" customFormat="1" ht="16.5" thickBot="1" x14ac:dyDescent="0.3">
      <c r="A20" s="23"/>
      <c r="B20" s="24" t="s">
        <v>21</v>
      </c>
      <c r="C20" s="50">
        <f t="shared" ref="C20:L20" si="7">C14+C19</f>
        <v>10836</v>
      </c>
      <c r="D20" s="25">
        <f t="shared" si="7"/>
        <v>267939.83</v>
      </c>
      <c r="E20" s="25">
        <f t="shared" si="7"/>
        <v>242511.12</v>
      </c>
      <c r="F20" s="25">
        <f t="shared" si="7"/>
        <v>841813.45</v>
      </c>
      <c r="G20" s="25">
        <f t="shared" si="7"/>
        <v>1352264.4100000001</v>
      </c>
      <c r="H20" s="25">
        <f t="shared" si="7"/>
        <v>121328.15</v>
      </c>
      <c r="I20" s="25">
        <f t="shared" si="7"/>
        <v>114494.04999999999</v>
      </c>
      <c r="J20" s="25">
        <f t="shared" si="7"/>
        <v>375551.73000000004</v>
      </c>
      <c r="K20" s="25">
        <f t="shared" si="7"/>
        <v>611373.92000000004</v>
      </c>
      <c r="L20" s="25">
        <f t="shared" si="7"/>
        <v>77653.33</v>
      </c>
      <c r="M20" s="25">
        <f t="shared" ref="M20" si="8">M14+M19</f>
        <v>689027.25</v>
      </c>
      <c r="N20" s="32">
        <f t="shared" si="1"/>
        <v>50.953589024797296</v>
      </c>
      <c r="O20" s="55">
        <f t="shared" si="2"/>
        <v>45.211122579200321</v>
      </c>
    </row>
    <row r="21" spans="1:248" s="33" customFormat="1" x14ac:dyDescent="0.25">
      <c r="A21" s="14">
        <v>13</v>
      </c>
      <c r="B21" s="5" t="s">
        <v>22</v>
      </c>
      <c r="C21" s="47">
        <v>559</v>
      </c>
      <c r="D21" s="5">
        <v>1646.54</v>
      </c>
      <c r="E21" s="5">
        <v>6154.15</v>
      </c>
      <c r="F21" s="5">
        <v>58510.74</v>
      </c>
      <c r="G21" s="15">
        <v>66311.44</v>
      </c>
      <c r="H21" s="15">
        <v>1828.33</v>
      </c>
      <c r="I21" s="15">
        <v>7463.57</v>
      </c>
      <c r="J21" s="15">
        <v>42358.25</v>
      </c>
      <c r="K21" s="15">
        <v>51650.15</v>
      </c>
      <c r="L21" s="15">
        <v>0</v>
      </c>
      <c r="M21" s="15">
        <f t="shared" si="0"/>
        <v>51650.15</v>
      </c>
      <c r="N21" s="16">
        <f t="shared" si="1"/>
        <v>77.890255437070891</v>
      </c>
      <c r="O21" s="55">
        <f t="shared" si="2"/>
        <v>77.890255437070891</v>
      </c>
    </row>
    <row r="22" spans="1:248" s="33" customFormat="1" x14ac:dyDescent="0.25">
      <c r="A22" s="17">
        <v>14</v>
      </c>
      <c r="B22" s="6" t="s">
        <v>23</v>
      </c>
      <c r="C22" s="48">
        <v>556</v>
      </c>
      <c r="D22" s="6">
        <v>156.68</v>
      </c>
      <c r="E22" s="6">
        <v>989.85</v>
      </c>
      <c r="F22" s="6">
        <v>9100.07</v>
      </c>
      <c r="G22" s="18">
        <v>10246.59</v>
      </c>
      <c r="H22" s="18">
        <v>781.29</v>
      </c>
      <c r="I22" s="18">
        <v>2021.14</v>
      </c>
      <c r="J22" s="18">
        <v>4972.4399999999996</v>
      </c>
      <c r="K22" s="18">
        <v>7774.87</v>
      </c>
      <c r="L22" s="18">
        <v>0</v>
      </c>
      <c r="M22" s="18">
        <f t="shared" si="0"/>
        <v>7774.87</v>
      </c>
      <c r="N22" s="19">
        <f t="shared" si="1"/>
        <v>75.877633437075161</v>
      </c>
      <c r="O22" s="55">
        <f t="shared" si="2"/>
        <v>75.877633437075161</v>
      </c>
    </row>
    <row r="23" spans="1:248" s="33" customFormat="1" x14ac:dyDescent="0.25">
      <c r="A23" s="17">
        <v>15</v>
      </c>
      <c r="B23" s="6" t="s">
        <v>24</v>
      </c>
      <c r="C23" s="48">
        <v>31</v>
      </c>
      <c r="D23" s="6">
        <v>174.55</v>
      </c>
      <c r="E23" s="6">
        <v>180.4</v>
      </c>
      <c r="F23" s="6">
        <v>3529.52</v>
      </c>
      <c r="G23" s="18">
        <v>3884.47</v>
      </c>
      <c r="H23" s="18">
        <v>234.06</v>
      </c>
      <c r="I23" s="18">
        <v>107.13</v>
      </c>
      <c r="J23" s="18">
        <v>3608.96</v>
      </c>
      <c r="K23" s="18">
        <v>3950.15</v>
      </c>
      <c r="L23" s="18">
        <v>0</v>
      </c>
      <c r="M23" s="18">
        <f t="shared" si="0"/>
        <v>3950.15</v>
      </c>
      <c r="N23" s="19">
        <f t="shared" si="1"/>
        <v>101.69083555800407</v>
      </c>
      <c r="O23" s="55">
        <f t="shared" si="2"/>
        <v>101.69083555800407</v>
      </c>
    </row>
    <row r="24" spans="1:248" s="33" customFormat="1" x14ac:dyDescent="0.25">
      <c r="A24" s="17">
        <v>16</v>
      </c>
      <c r="B24" s="6" t="s">
        <v>25</v>
      </c>
      <c r="C24" s="48">
        <v>952</v>
      </c>
      <c r="D24" s="6">
        <v>9794.0400000000009</v>
      </c>
      <c r="E24" s="6">
        <v>21384.07</v>
      </c>
      <c r="F24" s="6">
        <v>157435.51999999999</v>
      </c>
      <c r="G24" s="18">
        <v>188613.64</v>
      </c>
      <c r="H24" s="18">
        <v>14628.35</v>
      </c>
      <c r="I24" s="18">
        <v>22058.38</v>
      </c>
      <c r="J24" s="18">
        <v>149841.49</v>
      </c>
      <c r="K24" s="18">
        <v>186528.22</v>
      </c>
      <c r="L24" s="18">
        <v>0</v>
      </c>
      <c r="M24" s="18">
        <f t="shared" si="0"/>
        <v>186528.22</v>
      </c>
      <c r="N24" s="19">
        <f t="shared" si="1"/>
        <v>98.894342954199914</v>
      </c>
      <c r="O24" s="55">
        <f t="shared" si="2"/>
        <v>98.894342954199914</v>
      </c>
    </row>
    <row r="25" spans="1:248" s="33" customFormat="1" x14ac:dyDescent="0.25">
      <c r="A25" s="17">
        <v>17</v>
      </c>
      <c r="B25" s="6" t="s">
        <v>26</v>
      </c>
      <c r="C25" s="48">
        <v>497</v>
      </c>
      <c r="D25" s="6">
        <v>1354.67</v>
      </c>
      <c r="E25" s="6">
        <v>6632.03</v>
      </c>
      <c r="F25" s="6">
        <v>109251.93</v>
      </c>
      <c r="G25" s="18">
        <v>117238.63</v>
      </c>
      <c r="H25" s="18">
        <v>374.09</v>
      </c>
      <c r="I25" s="18">
        <v>5415.52</v>
      </c>
      <c r="J25" s="18">
        <v>72735.350000000006</v>
      </c>
      <c r="K25" s="18">
        <v>78524.960000000006</v>
      </c>
      <c r="L25" s="18">
        <v>0</v>
      </c>
      <c r="M25" s="18">
        <f t="shared" si="0"/>
        <v>78524.960000000006</v>
      </c>
      <c r="N25" s="19">
        <f t="shared" si="1"/>
        <v>66.978742416215539</v>
      </c>
      <c r="O25" s="55">
        <f t="shared" si="2"/>
        <v>66.978742416215539</v>
      </c>
    </row>
    <row r="26" spans="1:248" s="33" customFormat="1" x14ac:dyDescent="0.25">
      <c r="A26" s="17">
        <v>18</v>
      </c>
      <c r="B26" s="6" t="s">
        <v>27</v>
      </c>
      <c r="C26" s="48">
        <v>119</v>
      </c>
      <c r="D26" s="6">
        <v>338.01</v>
      </c>
      <c r="E26" s="6">
        <v>1302.4000000000001</v>
      </c>
      <c r="F26" s="6">
        <v>14378.52</v>
      </c>
      <c r="G26" s="18">
        <v>16018.93</v>
      </c>
      <c r="H26" s="18">
        <v>312.39</v>
      </c>
      <c r="I26" s="18">
        <v>546.37</v>
      </c>
      <c r="J26" s="18">
        <v>5519.62</v>
      </c>
      <c r="K26" s="18">
        <v>6378.38</v>
      </c>
      <c r="L26" s="18">
        <v>1838.21</v>
      </c>
      <c r="M26" s="18">
        <f t="shared" si="0"/>
        <v>8216.59</v>
      </c>
      <c r="N26" s="19">
        <f t="shared" si="1"/>
        <v>51.293001467638597</v>
      </c>
      <c r="O26" s="55">
        <f t="shared" si="2"/>
        <v>39.817765606067319</v>
      </c>
    </row>
    <row r="27" spans="1:248" s="33" customFormat="1" x14ac:dyDescent="0.25">
      <c r="A27" s="17">
        <v>19</v>
      </c>
      <c r="B27" s="6" t="s">
        <v>28</v>
      </c>
      <c r="C27" s="48">
        <v>189</v>
      </c>
      <c r="D27" s="6">
        <v>340.85</v>
      </c>
      <c r="E27" s="6">
        <v>741.85</v>
      </c>
      <c r="F27" s="6">
        <v>15783.66</v>
      </c>
      <c r="G27" s="18">
        <v>16866.36</v>
      </c>
      <c r="H27" s="18">
        <v>3259.02</v>
      </c>
      <c r="I27" s="18">
        <v>1214.33</v>
      </c>
      <c r="J27" s="18">
        <v>12288.39</v>
      </c>
      <c r="K27" s="18">
        <v>16761.740000000002</v>
      </c>
      <c r="L27" s="18">
        <v>0</v>
      </c>
      <c r="M27" s="18">
        <f t="shared" si="0"/>
        <v>16761.740000000002</v>
      </c>
      <c r="N27" s="19">
        <f t="shared" si="1"/>
        <v>99.379712042195251</v>
      </c>
      <c r="O27" s="55">
        <f t="shared" si="2"/>
        <v>99.379712042195237</v>
      </c>
    </row>
    <row r="28" spans="1:248" s="33" customFormat="1" x14ac:dyDescent="0.25">
      <c r="A28" s="17">
        <v>20</v>
      </c>
      <c r="B28" s="6" t="s">
        <v>29</v>
      </c>
      <c r="C28" s="48">
        <v>17</v>
      </c>
      <c r="D28" s="6">
        <v>0</v>
      </c>
      <c r="E28" s="6">
        <v>174.36</v>
      </c>
      <c r="F28" s="6">
        <v>1559.15</v>
      </c>
      <c r="G28" s="18">
        <v>1733.51</v>
      </c>
      <c r="H28" s="18">
        <v>0</v>
      </c>
      <c r="I28" s="18">
        <v>84.99</v>
      </c>
      <c r="J28" s="18">
        <v>887.57</v>
      </c>
      <c r="K28" s="18">
        <v>972.56</v>
      </c>
      <c r="L28" s="18">
        <v>0</v>
      </c>
      <c r="M28" s="18">
        <f t="shared" si="0"/>
        <v>972.56</v>
      </c>
      <c r="N28" s="19">
        <f t="shared" si="1"/>
        <v>56.103512526607858</v>
      </c>
      <c r="O28" s="55">
        <f t="shared" si="2"/>
        <v>56.103512526607858</v>
      </c>
    </row>
    <row r="29" spans="1:248" s="33" customFormat="1" x14ac:dyDescent="0.25">
      <c r="A29" s="17">
        <v>21</v>
      </c>
      <c r="B29" s="6" t="s">
        <v>30</v>
      </c>
      <c r="C29" s="48">
        <v>12</v>
      </c>
      <c r="D29" s="6">
        <v>0</v>
      </c>
      <c r="E29" s="6">
        <v>0</v>
      </c>
      <c r="F29" s="6">
        <v>870.52</v>
      </c>
      <c r="G29" s="18">
        <v>870.52</v>
      </c>
      <c r="H29" s="18">
        <v>0</v>
      </c>
      <c r="I29" s="18">
        <v>0</v>
      </c>
      <c r="J29" s="18">
        <v>375.86</v>
      </c>
      <c r="K29" s="18">
        <v>375.86</v>
      </c>
      <c r="L29" s="18">
        <v>0</v>
      </c>
      <c r="M29" s="18">
        <f t="shared" si="0"/>
        <v>375.86</v>
      </c>
      <c r="N29" s="19">
        <f t="shared" si="1"/>
        <v>43.176492211551718</v>
      </c>
      <c r="O29" s="55">
        <f t="shared" si="2"/>
        <v>43.176492211551718</v>
      </c>
    </row>
    <row r="30" spans="1:248" s="33" customFormat="1" x14ac:dyDescent="0.25">
      <c r="A30" s="17">
        <v>22</v>
      </c>
      <c r="B30" s="6" t="s">
        <v>31</v>
      </c>
      <c r="C30" s="48">
        <v>145</v>
      </c>
      <c r="D30" s="6">
        <v>968.44</v>
      </c>
      <c r="E30" s="6">
        <v>502.24</v>
      </c>
      <c r="F30" s="6">
        <v>22900.27</v>
      </c>
      <c r="G30" s="18">
        <v>24370.95</v>
      </c>
      <c r="H30" s="18">
        <v>2954.43</v>
      </c>
      <c r="I30" s="18">
        <v>55.73</v>
      </c>
      <c r="J30" s="18">
        <v>17514.490000000002</v>
      </c>
      <c r="K30" s="18">
        <v>20524.66</v>
      </c>
      <c r="L30" s="18">
        <v>0</v>
      </c>
      <c r="M30" s="18">
        <f t="shared" si="0"/>
        <v>20524.66</v>
      </c>
      <c r="N30" s="19">
        <f t="shared" si="1"/>
        <v>84.217726432494416</v>
      </c>
      <c r="O30" s="55">
        <f t="shared" si="2"/>
        <v>84.217726432494416</v>
      </c>
    </row>
    <row r="31" spans="1:248" s="33" customFormat="1" x14ac:dyDescent="0.25">
      <c r="A31" s="17">
        <v>23</v>
      </c>
      <c r="B31" s="6" t="s">
        <v>32</v>
      </c>
      <c r="C31" s="48">
        <v>12</v>
      </c>
      <c r="D31" s="6">
        <v>0</v>
      </c>
      <c r="E31" s="6">
        <v>0</v>
      </c>
      <c r="F31" s="6">
        <v>1522.48</v>
      </c>
      <c r="G31" s="18">
        <v>1522.48</v>
      </c>
      <c r="H31" s="18">
        <v>0</v>
      </c>
      <c r="I31" s="18">
        <v>0</v>
      </c>
      <c r="J31" s="18">
        <v>456.46</v>
      </c>
      <c r="K31" s="18">
        <v>456.46</v>
      </c>
      <c r="L31" s="18">
        <v>0</v>
      </c>
      <c r="M31" s="18">
        <f t="shared" si="0"/>
        <v>456.46</v>
      </c>
      <c r="N31" s="19">
        <f t="shared" si="1"/>
        <v>29.981346224580946</v>
      </c>
      <c r="O31" s="55">
        <f t="shared" si="2"/>
        <v>29.981346224580946</v>
      </c>
    </row>
    <row r="32" spans="1:248" s="33" customFormat="1" x14ac:dyDescent="0.25">
      <c r="A32" s="17">
        <v>24</v>
      </c>
      <c r="B32" s="6" t="s">
        <v>33</v>
      </c>
      <c r="C32" s="48">
        <v>99</v>
      </c>
      <c r="D32" s="6">
        <v>447.99</v>
      </c>
      <c r="E32" s="6">
        <v>629.53</v>
      </c>
      <c r="F32" s="6">
        <v>19798.12</v>
      </c>
      <c r="G32" s="18">
        <v>20875.64</v>
      </c>
      <c r="H32" s="18">
        <v>245.51</v>
      </c>
      <c r="I32" s="18">
        <v>203.36</v>
      </c>
      <c r="J32" s="18">
        <v>11521.82</v>
      </c>
      <c r="K32" s="18">
        <v>11970.68</v>
      </c>
      <c r="L32" s="18">
        <v>0</v>
      </c>
      <c r="M32" s="18">
        <f t="shared" si="0"/>
        <v>11970.68</v>
      </c>
      <c r="N32" s="19">
        <f t="shared" si="1"/>
        <v>57.342816795077901</v>
      </c>
      <c r="O32" s="55">
        <f t="shared" si="2"/>
        <v>57.342816795077908</v>
      </c>
    </row>
    <row r="33" spans="1:15" s="33" customFormat="1" x14ac:dyDescent="0.25">
      <c r="A33" s="17">
        <v>25</v>
      </c>
      <c r="B33" s="6" t="s">
        <v>34</v>
      </c>
      <c r="C33" s="48">
        <v>47</v>
      </c>
      <c r="D33" s="6">
        <v>11.67</v>
      </c>
      <c r="E33" s="6">
        <v>214.45</v>
      </c>
      <c r="F33" s="6">
        <v>1775.28</v>
      </c>
      <c r="G33" s="18">
        <v>2001.4</v>
      </c>
      <c r="H33" s="18">
        <v>17.510000000000002</v>
      </c>
      <c r="I33" s="18">
        <v>355.7</v>
      </c>
      <c r="J33" s="18">
        <v>1075.71</v>
      </c>
      <c r="K33" s="18">
        <v>1448.92</v>
      </c>
      <c r="L33" s="18">
        <v>0</v>
      </c>
      <c r="M33" s="18">
        <f t="shared" si="0"/>
        <v>1448.92</v>
      </c>
      <c r="N33" s="19">
        <f t="shared" si="1"/>
        <v>72.395323273708399</v>
      </c>
      <c r="O33" s="55">
        <f t="shared" si="2"/>
        <v>72.395323273708414</v>
      </c>
    </row>
    <row r="34" spans="1:15" s="33" customFormat="1" x14ac:dyDescent="0.25">
      <c r="A34" s="17">
        <v>26</v>
      </c>
      <c r="B34" s="45" t="s">
        <v>35</v>
      </c>
      <c r="C34" s="48">
        <v>17</v>
      </c>
      <c r="D34" s="6">
        <v>0</v>
      </c>
      <c r="E34" s="6">
        <v>29.83</v>
      </c>
      <c r="F34" s="6">
        <v>213.76</v>
      </c>
      <c r="G34" s="18">
        <v>243.59</v>
      </c>
      <c r="H34" s="18">
        <v>0</v>
      </c>
      <c r="I34" s="18">
        <v>17.89</v>
      </c>
      <c r="J34" s="18">
        <v>490.1</v>
      </c>
      <c r="K34" s="18">
        <v>507.99</v>
      </c>
      <c r="L34" s="18">
        <v>0</v>
      </c>
      <c r="M34" s="18">
        <f t="shared" si="0"/>
        <v>507.99</v>
      </c>
      <c r="N34" s="19">
        <f t="shared" si="1"/>
        <v>208.54304363890145</v>
      </c>
      <c r="O34" s="55">
        <f t="shared" si="2"/>
        <v>208.54304363890142</v>
      </c>
    </row>
    <row r="35" spans="1:15" s="33" customFormat="1" x14ac:dyDescent="0.25">
      <c r="A35" s="17">
        <v>27</v>
      </c>
      <c r="B35" s="6" t="s">
        <v>36</v>
      </c>
      <c r="C35" s="48">
        <v>26</v>
      </c>
      <c r="D35" s="6">
        <v>39.340000000000003</v>
      </c>
      <c r="E35" s="6">
        <v>0</v>
      </c>
      <c r="F35" s="6">
        <v>3966.39</v>
      </c>
      <c r="G35" s="18">
        <v>4005.73</v>
      </c>
      <c r="H35" s="18">
        <v>433.96</v>
      </c>
      <c r="I35" s="18">
        <v>0</v>
      </c>
      <c r="J35" s="18">
        <v>2006.64</v>
      </c>
      <c r="K35" s="18">
        <v>2440.6</v>
      </c>
      <c r="L35" s="18">
        <v>1258.25</v>
      </c>
      <c r="M35" s="18">
        <f t="shared" si="0"/>
        <v>3698.85</v>
      </c>
      <c r="N35" s="19">
        <f t="shared" si="1"/>
        <v>92.338974419144577</v>
      </c>
      <c r="O35" s="55">
        <f t="shared" si="2"/>
        <v>60.927721039610759</v>
      </c>
    </row>
    <row r="36" spans="1:15" s="33" customFormat="1" ht="16.5" thickBot="1" x14ac:dyDescent="0.3">
      <c r="A36" s="20">
        <v>28</v>
      </c>
      <c r="B36" s="7" t="s">
        <v>37</v>
      </c>
      <c r="C36" s="49">
        <v>115</v>
      </c>
      <c r="D36" s="7">
        <v>1163.28</v>
      </c>
      <c r="E36" s="7">
        <v>633.19000000000005</v>
      </c>
      <c r="F36" s="7">
        <v>19237.52</v>
      </c>
      <c r="G36" s="21">
        <v>21033.99</v>
      </c>
      <c r="H36" s="21">
        <v>220.07</v>
      </c>
      <c r="I36" s="21">
        <v>427.39</v>
      </c>
      <c r="J36" s="21">
        <v>7910.57</v>
      </c>
      <c r="K36" s="21">
        <v>8558.0300000000007</v>
      </c>
      <c r="L36" s="21">
        <v>0</v>
      </c>
      <c r="M36" s="21">
        <f t="shared" si="0"/>
        <v>8558.0300000000007</v>
      </c>
      <c r="N36" s="22">
        <f t="shared" si="1"/>
        <v>40.686669528700925</v>
      </c>
      <c r="O36" s="55">
        <f t="shared" si="2"/>
        <v>40.686669528700925</v>
      </c>
    </row>
    <row r="37" spans="1:15" s="34" customFormat="1" ht="16.5" thickBot="1" x14ac:dyDescent="0.3">
      <c r="A37" s="28"/>
      <c r="B37" s="29" t="s">
        <v>38</v>
      </c>
      <c r="C37" s="51">
        <f t="shared" ref="C37:L37" si="9">SUM(C21:C36)</f>
        <v>3393</v>
      </c>
      <c r="D37" s="30">
        <f t="shared" si="9"/>
        <v>16436.060000000001</v>
      </c>
      <c r="E37" s="30">
        <f t="shared" si="9"/>
        <v>39568.35</v>
      </c>
      <c r="F37" s="30">
        <f t="shared" si="9"/>
        <v>439833.45000000007</v>
      </c>
      <c r="G37" s="30">
        <f t="shared" si="9"/>
        <v>495837.87000000005</v>
      </c>
      <c r="H37" s="30">
        <f t="shared" si="9"/>
        <v>25289.009999999995</v>
      </c>
      <c r="I37" s="30">
        <f t="shared" si="9"/>
        <v>39971.500000000007</v>
      </c>
      <c r="J37" s="30">
        <f t="shared" si="9"/>
        <v>333563.72000000003</v>
      </c>
      <c r="K37" s="30">
        <f t="shared" si="9"/>
        <v>398824.23</v>
      </c>
      <c r="L37" s="30">
        <f t="shared" si="9"/>
        <v>3096.46</v>
      </c>
      <c r="M37" s="30">
        <f t="shared" ref="M37" si="10">SUM(M21:M36)</f>
        <v>401920.69</v>
      </c>
      <c r="N37" s="31">
        <f t="shared" si="1"/>
        <v>81.058893303167821</v>
      </c>
      <c r="O37" s="55">
        <f t="shared" si="2"/>
        <v>80.434402882539004</v>
      </c>
    </row>
    <row r="38" spans="1:15" s="34" customFormat="1" ht="16.5" thickBot="1" x14ac:dyDescent="0.3">
      <c r="A38" s="28"/>
      <c r="B38" s="29" t="s">
        <v>39</v>
      </c>
      <c r="C38" s="51">
        <f t="shared" ref="C38:L38" si="11">C20+C37</f>
        <v>14229</v>
      </c>
      <c r="D38" s="30">
        <f t="shared" si="11"/>
        <v>284375.89</v>
      </c>
      <c r="E38" s="30">
        <f t="shared" si="11"/>
        <v>282079.46999999997</v>
      </c>
      <c r="F38" s="30">
        <f t="shared" si="11"/>
        <v>1281646.8999999999</v>
      </c>
      <c r="G38" s="30">
        <f t="shared" si="11"/>
        <v>1848102.2800000003</v>
      </c>
      <c r="H38" s="30">
        <f t="shared" si="11"/>
        <v>146617.15999999997</v>
      </c>
      <c r="I38" s="30">
        <f t="shared" si="11"/>
        <v>154465.54999999999</v>
      </c>
      <c r="J38" s="30">
        <f t="shared" si="11"/>
        <v>709115.45000000007</v>
      </c>
      <c r="K38" s="30">
        <f t="shared" si="11"/>
        <v>1010198.15</v>
      </c>
      <c r="L38" s="30">
        <f t="shared" si="11"/>
        <v>80749.790000000008</v>
      </c>
      <c r="M38" s="30">
        <f t="shared" ref="M38" si="12">M20+M37</f>
        <v>1090947.94</v>
      </c>
      <c r="N38" s="35">
        <f t="shared" si="1"/>
        <v>59.030712304515951</v>
      </c>
      <c r="O38" s="55">
        <f t="shared" si="2"/>
        <v>54.661376750208859</v>
      </c>
    </row>
    <row r="39" spans="1:15" s="33" customFormat="1" ht="16.5" thickBot="1" x14ac:dyDescent="0.3">
      <c r="A39" s="36">
        <v>29</v>
      </c>
      <c r="B39" s="37" t="s">
        <v>40</v>
      </c>
      <c r="C39" s="52">
        <v>4325</v>
      </c>
      <c r="D39" s="37">
        <v>96418.02</v>
      </c>
      <c r="E39" s="37">
        <v>22122.3</v>
      </c>
      <c r="F39" s="37">
        <v>18008.599999999999</v>
      </c>
      <c r="G39" s="38">
        <v>136548.92000000001</v>
      </c>
      <c r="H39" s="38">
        <v>64324.51</v>
      </c>
      <c r="I39" s="38">
        <v>14291.62</v>
      </c>
      <c r="J39" s="38">
        <v>7515.23</v>
      </c>
      <c r="K39" s="38">
        <v>86131.36</v>
      </c>
      <c r="L39" s="38">
        <v>0</v>
      </c>
      <c r="M39" s="38">
        <f t="shared" si="0"/>
        <v>86131.36</v>
      </c>
      <c r="N39" s="16">
        <f t="shared" si="1"/>
        <v>63.077291274072323</v>
      </c>
      <c r="O39" s="55">
        <f t="shared" si="2"/>
        <v>63.077291274072316</v>
      </c>
    </row>
    <row r="40" spans="1:15" s="34" customFormat="1" ht="16.5" thickBot="1" x14ac:dyDescent="0.3">
      <c r="A40" s="39"/>
      <c r="B40" s="40" t="s">
        <v>41</v>
      </c>
      <c r="C40" s="53">
        <f t="shared" ref="C40:L40" si="13">C39</f>
        <v>4325</v>
      </c>
      <c r="D40" s="41">
        <f t="shared" si="13"/>
        <v>96418.02</v>
      </c>
      <c r="E40" s="41">
        <f t="shared" si="13"/>
        <v>22122.3</v>
      </c>
      <c r="F40" s="41">
        <f t="shared" si="13"/>
        <v>18008.599999999999</v>
      </c>
      <c r="G40" s="41">
        <f t="shared" si="13"/>
        <v>136548.92000000001</v>
      </c>
      <c r="H40" s="41">
        <f t="shared" si="13"/>
        <v>64324.51</v>
      </c>
      <c r="I40" s="41">
        <f t="shared" si="13"/>
        <v>14291.62</v>
      </c>
      <c r="J40" s="41">
        <f t="shared" si="13"/>
        <v>7515.23</v>
      </c>
      <c r="K40" s="41">
        <f t="shared" si="13"/>
        <v>86131.36</v>
      </c>
      <c r="L40" s="41">
        <f t="shared" si="13"/>
        <v>0</v>
      </c>
      <c r="M40" s="41">
        <f t="shared" ref="M40" si="14">M39</f>
        <v>86131.36</v>
      </c>
      <c r="N40" s="35">
        <f t="shared" si="1"/>
        <v>63.077291274072323</v>
      </c>
      <c r="O40" s="55">
        <f t="shared" si="2"/>
        <v>63.077291274072316</v>
      </c>
    </row>
    <row r="41" spans="1:15" s="34" customFormat="1" ht="16.5" thickBot="1" x14ac:dyDescent="0.3">
      <c r="A41" s="23"/>
      <c r="B41" s="24" t="s">
        <v>69</v>
      </c>
      <c r="C41" s="50">
        <f t="shared" ref="C41:L41" si="15">C38+C40</f>
        <v>18554</v>
      </c>
      <c r="D41" s="25">
        <f t="shared" si="15"/>
        <v>380793.91000000003</v>
      </c>
      <c r="E41" s="25">
        <f t="shared" si="15"/>
        <v>304201.76999999996</v>
      </c>
      <c r="F41" s="25">
        <f t="shared" si="15"/>
        <v>1299655.5</v>
      </c>
      <c r="G41" s="25">
        <f t="shared" si="15"/>
        <v>1984651.2000000002</v>
      </c>
      <c r="H41" s="25">
        <f t="shared" si="15"/>
        <v>210941.66999999998</v>
      </c>
      <c r="I41" s="25">
        <f t="shared" si="15"/>
        <v>168757.16999999998</v>
      </c>
      <c r="J41" s="25">
        <f t="shared" si="15"/>
        <v>716630.68</v>
      </c>
      <c r="K41" s="25">
        <f t="shared" si="15"/>
        <v>1096329.51</v>
      </c>
      <c r="L41" s="25">
        <f t="shared" si="15"/>
        <v>80749.790000000008</v>
      </c>
      <c r="M41" s="25">
        <f t="shared" ref="M41" si="16">M38+M40</f>
        <v>1177079.3</v>
      </c>
      <c r="N41" s="32">
        <f t="shared" si="1"/>
        <v>59.309126963972304</v>
      </c>
      <c r="O41" s="55">
        <f t="shared" si="2"/>
        <v>55.240412521857742</v>
      </c>
    </row>
    <row r="42" spans="1:15" s="33" customFormat="1" x14ac:dyDescent="0.25">
      <c r="A42" s="14">
        <v>30</v>
      </c>
      <c r="B42" s="5" t="s">
        <v>42</v>
      </c>
      <c r="C42" s="47">
        <v>1359</v>
      </c>
      <c r="D42" s="5">
        <v>7510.88</v>
      </c>
      <c r="E42" s="5">
        <v>9465.0499999999993</v>
      </c>
      <c r="F42" s="5">
        <v>21679.27</v>
      </c>
      <c r="G42" s="15">
        <v>38655.19</v>
      </c>
      <c r="H42" s="15">
        <v>5160.22</v>
      </c>
      <c r="I42" s="15">
        <v>6862.2</v>
      </c>
      <c r="J42" s="15">
        <v>15343.31</v>
      </c>
      <c r="K42" s="15">
        <v>27365.74</v>
      </c>
      <c r="L42" s="15">
        <v>0</v>
      </c>
      <c r="M42" s="15">
        <f t="shared" si="0"/>
        <v>27365.74</v>
      </c>
      <c r="N42" s="16">
        <f t="shared" si="1"/>
        <v>70.794478050683495</v>
      </c>
      <c r="O42" s="55">
        <f t="shared" si="2"/>
        <v>70.79447805068348</v>
      </c>
    </row>
    <row r="43" spans="1:15" s="33" customFormat="1" ht="16.5" thickBot="1" x14ac:dyDescent="0.3">
      <c r="A43" s="20">
        <v>31</v>
      </c>
      <c r="B43" s="7" t="s">
        <v>43</v>
      </c>
      <c r="C43" s="49">
        <v>323</v>
      </c>
      <c r="D43" s="7">
        <v>1.87</v>
      </c>
      <c r="E43" s="7">
        <v>3.21</v>
      </c>
      <c r="F43" s="7">
        <v>1.89</v>
      </c>
      <c r="G43" s="21">
        <v>6.96</v>
      </c>
      <c r="H43" s="21">
        <v>1892.79</v>
      </c>
      <c r="I43" s="21">
        <v>590.82000000000005</v>
      </c>
      <c r="J43" s="21">
        <v>261.99</v>
      </c>
      <c r="K43" s="21">
        <v>2745.6</v>
      </c>
      <c r="L43" s="21">
        <v>0</v>
      </c>
      <c r="M43" s="21">
        <f t="shared" si="0"/>
        <v>2745.6</v>
      </c>
      <c r="N43" s="22">
        <f t="shared" si="1"/>
        <v>39448.275862068964</v>
      </c>
      <c r="O43" s="56">
        <f t="shared" si="2"/>
        <v>39448.275862068964</v>
      </c>
    </row>
    <row r="44" spans="1:15" s="34" customFormat="1" ht="16.5" thickBot="1" x14ac:dyDescent="0.3">
      <c r="A44" s="23"/>
      <c r="B44" s="24" t="s">
        <v>44</v>
      </c>
      <c r="C44" s="50">
        <f t="shared" ref="C44:L44" si="17">SUM(C42:C43)</f>
        <v>1682</v>
      </c>
      <c r="D44" s="25">
        <f t="shared" si="17"/>
        <v>7512.75</v>
      </c>
      <c r="E44" s="25">
        <f t="shared" si="17"/>
        <v>9468.2599999999984</v>
      </c>
      <c r="F44" s="25">
        <f t="shared" si="17"/>
        <v>21681.16</v>
      </c>
      <c r="G44" s="25">
        <f t="shared" si="17"/>
        <v>38662.15</v>
      </c>
      <c r="H44" s="25">
        <f t="shared" si="17"/>
        <v>7053.01</v>
      </c>
      <c r="I44" s="25">
        <f t="shared" si="17"/>
        <v>7453.0199999999995</v>
      </c>
      <c r="J44" s="25">
        <f t="shared" si="17"/>
        <v>15605.3</v>
      </c>
      <c r="K44" s="25">
        <f t="shared" si="17"/>
        <v>30111.34</v>
      </c>
      <c r="L44" s="25">
        <f t="shared" si="17"/>
        <v>0</v>
      </c>
      <c r="M44" s="25">
        <f t="shared" ref="M44" si="18">SUM(M42:M43)</f>
        <v>30111.34</v>
      </c>
      <c r="N44" s="26">
        <f t="shared" si="1"/>
        <v>77.883252742022876</v>
      </c>
      <c r="O44" s="55">
        <f t="shared" si="2"/>
        <v>77.883252742022876</v>
      </c>
    </row>
    <row r="45" spans="1:15" s="33" customFormat="1" x14ac:dyDescent="0.25">
      <c r="A45" s="14">
        <v>32</v>
      </c>
      <c r="B45" s="5" t="s">
        <v>45</v>
      </c>
      <c r="C45" s="47">
        <v>114</v>
      </c>
      <c r="D45" s="5">
        <v>7.94</v>
      </c>
      <c r="E45" s="5">
        <v>17.23</v>
      </c>
      <c r="F45" s="5">
        <v>4847.3999999999996</v>
      </c>
      <c r="G45" s="15">
        <v>4872.57</v>
      </c>
      <c r="H45" s="15">
        <v>157.55000000000001</v>
      </c>
      <c r="I45" s="15">
        <v>405.2</v>
      </c>
      <c r="J45" s="15">
        <v>3296.35</v>
      </c>
      <c r="K45" s="15">
        <v>3859.1</v>
      </c>
      <c r="L45" s="15">
        <v>0</v>
      </c>
      <c r="M45" s="15">
        <f t="shared" si="0"/>
        <v>3859.1</v>
      </c>
      <c r="N45" s="16">
        <f t="shared" si="1"/>
        <v>79.200504046119406</v>
      </c>
      <c r="O45" s="55">
        <f t="shared" si="2"/>
        <v>79.200504046119406</v>
      </c>
    </row>
    <row r="46" spans="1:15" s="33" customFormat="1" x14ac:dyDescent="0.25">
      <c r="A46" s="17">
        <v>33</v>
      </c>
      <c r="B46" s="6" t="s">
        <v>46</v>
      </c>
      <c r="C46" s="48">
        <v>17</v>
      </c>
      <c r="D46" s="6">
        <v>0</v>
      </c>
      <c r="E46" s="6">
        <v>52.71</v>
      </c>
      <c r="F46" s="6">
        <v>648.4</v>
      </c>
      <c r="G46" s="18">
        <v>701.11</v>
      </c>
      <c r="H46" s="18">
        <v>0</v>
      </c>
      <c r="I46" s="18">
        <v>28.29</v>
      </c>
      <c r="J46" s="18">
        <v>449.88</v>
      </c>
      <c r="K46" s="18">
        <v>478.18</v>
      </c>
      <c r="L46" s="18">
        <v>0</v>
      </c>
      <c r="M46" s="18">
        <f t="shared" si="0"/>
        <v>478.18</v>
      </c>
      <c r="N46" s="19">
        <f t="shared" si="1"/>
        <v>68.20327765971102</v>
      </c>
      <c r="O46" s="55">
        <f t="shared" si="2"/>
        <v>68.203277659711034</v>
      </c>
    </row>
    <row r="47" spans="1:15" s="33" customFormat="1" x14ac:dyDescent="0.25">
      <c r="A47" s="17">
        <v>34</v>
      </c>
      <c r="B47" s="6" t="s">
        <v>47</v>
      </c>
      <c r="C47" s="48">
        <v>43</v>
      </c>
      <c r="D47" s="6">
        <v>1.96</v>
      </c>
      <c r="E47" s="6">
        <v>13.44</v>
      </c>
      <c r="F47" s="6">
        <v>1738.12</v>
      </c>
      <c r="G47" s="18">
        <v>1753.52</v>
      </c>
      <c r="H47" s="18">
        <v>530</v>
      </c>
      <c r="I47" s="18">
        <v>67.53</v>
      </c>
      <c r="J47" s="18">
        <v>1163.5899999999999</v>
      </c>
      <c r="K47" s="18">
        <v>1761.11</v>
      </c>
      <c r="L47" s="18">
        <v>0</v>
      </c>
      <c r="M47" s="18">
        <f t="shared" si="0"/>
        <v>1761.11</v>
      </c>
      <c r="N47" s="19">
        <f t="shared" si="1"/>
        <v>100.43284365162644</v>
      </c>
      <c r="O47" s="55">
        <f t="shared" si="2"/>
        <v>100.43284365162644</v>
      </c>
    </row>
    <row r="48" spans="1:15" s="33" customFormat="1" x14ac:dyDescent="0.25">
      <c r="A48" s="17">
        <v>35</v>
      </c>
      <c r="B48" s="6" t="s">
        <v>48</v>
      </c>
      <c r="C48" s="48">
        <v>65</v>
      </c>
      <c r="D48" s="6">
        <v>91.15</v>
      </c>
      <c r="E48" s="6">
        <v>85.08</v>
      </c>
      <c r="F48" s="6">
        <v>1848.32</v>
      </c>
      <c r="G48" s="18">
        <v>2024.55</v>
      </c>
      <c r="H48" s="18">
        <v>392.07</v>
      </c>
      <c r="I48" s="18">
        <v>211.7</v>
      </c>
      <c r="J48" s="18">
        <v>2040.34</v>
      </c>
      <c r="K48" s="18">
        <v>2644.11</v>
      </c>
      <c r="L48" s="18">
        <v>0</v>
      </c>
      <c r="M48" s="18">
        <f t="shared" si="0"/>
        <v>2644.11</v>
      </c>
      <c r="N48" s="19">
        <f t="shared" si="1"/>
        <v>130.60235607912873</v>
      </c>
      <c r="O48" s="55">
        <f t="shared" si="2"/>
        <v>130.6023560791287</v>
      </c>
    </row>
    <row r="49" spans="1:15" s="33" customFormat="1" x14ac:dyDescent="0.25">
      <c r="A49" s="17">
        <v>36</v>
      </c>
      <c r="B49" s="6" t="s">
        <v>49</v>
      </c>
      <c r="C49" s="48">
        <v>227</v>
      </c>
      <c r="D49" s="6">
        <v>50.02</v>
      </c>
      <c r="E49" s="6">
        <v>99.61</v>
      </c>
      <c r="F49" s="6">
        <v>3730.88</v>
      </c>
      <c r="G49" s="18">
        <v>3880.51</v>
      </c>
      <c r="H49" s="18">
        <v>1025.92</v>
      </c>
      <c r="I49" s="18">
        <v>842.75</v>
      </c>
      <c r="J49" s="18">
        <v>2143.42</v>
      </c>
      <c r="K49" s="18">
        <v>4012.09</v>
      </c>
      <c r="L49" s="18">
        <v>0</v>
      </c>
      <c r="M49" s="18">
        <f t="shared" si="0"/>
        <v>4012.09</v>
      </c>
      <c r="N49" s="19">
        <f t="shared" si="1"/>
        <v>103.39079141659215</v>
      </c>
      <c r="O49" s="55">
        <f t="shared" si="2"/>
        <v>103.39079141659215</v>
      </c>
    </row>
    <row r="50" spans="1:15" s="33" customFormat="1" x14ac:dyDescent="0.25">
      <c r="A50" s="17">
        <v>37</v>
      </c>
      <c r="B50" s="6" t="s">
        <v>50</v>
      </c>
      <c r="C50" s="48">
        <v>28</v>
      </c>
      <c r="D50" s="6">
        <v>85.76</v>
      </c>
      <c r="E50" s="6">
        <v>450.33</v>
      </c>
      <c r="F50" s="6">
        <v>2450.13</v>
      </c>
      <c r="G50" s="18">
        <v>2986.22</v>
      </c>
      <c r="H50" s="18">
        <v>34.26</v>
      </c>
      <c r="I50" s="18">
        <v>229.67</v>
      </c>
      <c r="J50" s="18">
        <v>1776.84</v>
      </c>
      <c r="K50" s="18">
        <v>2040.77</v>
      </c>
      <c r="L50" s="18">
        <v>23.21</v>
      </c>
      <c r="M50" s="18">
        <f t="shared" si="0"/>
        <v>2063.98</v>
      </c>
      <c r="N50" s="19">
        <f t="shared" si="1"/>
        <v>69.116809880049033</v>
      </c>
      <c r="O50" s="55">
        <f t="shared" si="2"/>
        <v>68.339573105799303</v>
      </c>
    </row>
    <row r="51" spans="1:15" s="33" customFormat="1" x14ac:dyDescent="0.25">
      <c r="A51" s="17">
        <v>38</v>
      </c>
      <c r="B51" s="6" t="s">
        <v>51</v>
      </c>
      <c r="C51" s="48">
        <v>32</v>
      </c>
      <c r="D51" s="6">
        <v>2.31</v>
      </c>
      <c r="E51" s="6">
        <v>0</v>
      </c>
      <c r="F51" s="6">
        <v>227.3</v>
      </c>
      <c r="G51" s="18">
        <v>229.6</v>
      </c>
      <c r="H51" s="18">
        <v>372.22</v>
      </c>
      <c r="I51" s="18">
        <v>0</v>
      </c>
      <c r="J51" s="18">
        <v>101.33</v>
      </c>
      <c r="K51" s="18">
        <v>473.55</v>
      </c>
      <c r="L51" s="18">
        <v>0</v>
      </c>
      <c r="M51" s="18">
        <f t="shared" si="0"/>
        <v>473.55</v>
      </c>
      <c r="N51" s="19">
        <f t="shared" si="1"/>
        <v>206.25</v>
      </c>
      <c r="O51" s="55">
        <f t="shared" si="2"/>
        <v>206.25000000000003</v>
      </c>
    </row>
    <row r="52" spans="1:15" s="33" customFormat="1" ht="16.5" thickBot="1" x14ac:dyDescent="0.3">
      <c r="A52" s="20">
        <v>39</v>
      </c>
      <c r="B52" s="7" t="s">
        <v>52</v>
      </c>
      <c r="C52" s="49">
        <v>48</v>
      </c>
      <c r="D52" s="7">
        <v>9.3000000000000007</v>
      </c>
      <c r="E52" s="7">
        <v>2.2000000000000002</v>
      </c>
      <c r="F52" s="7">
        <v>284.87</v>
      </c>
      <c r="G52" s="21">
        <v>296.37</v>
      </c>
      <c r="H52" s="21">
        <v>515.14</v>
      </c>
      <c r="I52" s="21">
        <v>125.29</v>
      </c>
      <c r="J52" s="21">
        <v>117.24</v>
      </c>
      <c r="K52" s="21">
        <v>757.67</v>
      </c>
      <c r="L52" s="21">
        <v>0</v>
      </c>
      <c r="M52" s="21">
        <f t="shared" si="0"/>
        <v>757.67</v>
      </c>
      <c r="N52" s="22">
        <f t="shared" si="1"/>
        <v>255.65003205452643</v>
      </c>
      <c r="O52" s="55">
        <f t="shared" si="2"/>
        <v>255.65003205452641</v>
      </c>
    </row>
    <row r="53" spans="1:15" s="34" customFormat="1" ht="16.5" thickBot="1" x14ac:dyDescent="0.3">
      <c r="A53" s="23"/>
      <c r="B53" s="24" t="s">
        <v>53</v>
      </c>
      <c r="C53" s="50">
        <f t="shared" ref="C53:L53" si="19">SUM(C45:C52)</f>
        <v>574</v>
      </c>
      <c r="D53" s="25">
        <f t="shared" si="19"/>
        <v>248.44000000000005</v>
      </c>
      <c r="E53" s="25">
        <f t="shared" si="19"/>
        <v>720.6</v>
      </c>
      <c r="F53" s="25">
        <f t="shared" si="19"/>
        <v>15775.42</v>
      </c>
      <c r="G53" s="25">
        <f t="shared" si="19"/>
        <v>16744.449999999997</v>
      </c>
      <c r="H53" s="25">
        <f t="shared" si="19"/>
        <v>3027.1600000000003</v>
      </c>
      <c r="I53" s="25">
        <f t="shared" si="19"/>
        <v>1910.43</v>
      </c>
      <c r="J53" s="25">
        <f t="shared" si="19"/>
        <v>11088.99</v>
      </c>
      <c r="K53" s="25">
        <f t="shared" si="19"/>
        <v>16026.58</v>
      </c>
      <c r="L53" s="25">
        <f t="shared" si="19"/>
        <v>23.21</v>
      </c>
      <c r="M53" s="25">
        <f t="shared" ref="M53" si="20">SUM(M45:M52)</f>
        <v>16049.789999999999</v>
      </c>
      <c r="N53" s="26">
        <f t="shared" si="1"/>
        <v>95.851401509156773</v>
      </c>
      <c r="O53" s="55">
        <f t="shared" si="2"/>
        <v>95.712788416460398</v>
      </c>
    </row>
    <row r="54" spans="1:15" s="33" customFormat="1" x14ac:dyDescent="0.25">
      <c r="A54" s="14">
        <v>40</v>
      </c>
      <c r="B54" s="5" t="s">
        <v>54</v>
      </c>
      <c r="C54" s="47">
        <v>73</v>
      </c>
      <c r="D54" s="5">
        <v>20.32</v>
      </c>
      <c r="E54" s="5">
        <v>990.85</v>
      </c>
      <c r="F54" s="5">
        <v>2992.46</v>
      </c>
      <c r="G54" s="15">
        <v>4003.63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f t="shared" si="0"/>
        <v>0</v>
      </c>
      <c r="N54" s="16">
        <f t="shared" si="1"/>
        <v>0</v>
      </c>
      <c r="O54" s="55">
        <f t="shared" si="2"/>
        <v>0</v>
      </c>
    </row>
    <row r="55" spans="1:15" s="33" customFormat="1" x14ac:dyDescent="0.25">
      <c r="A55" s="17">
        <v>41</v>
      </c>
      <c r="B55" s="6" t="s">
        <v>55</v>
      </c>
      <c r="C55" s="48">
        <v>29</v>
      </c>
      <c r="D55" s="6">
        <v>0</v>
      </c>
      <c r="E55" s="6">
        <v>1.57</v>
      </c>
      <c r="F55" s="6">
        <v>1.38</v>
      </c>
      <c r="G55" s="18">
        <v>2.95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f t="shared" si="0"/>
        <v>0</v>
      </c>
      <c r="N55" s="19">
        <f t="shared" si="1"/>
        <v>0</v>
      </c>
      <c r="O55" s="55">
        <f t="shared" si="2"/>
        <v>0</v>
      </c>
    </row>
    <row r="56" spans="1:15" s="33" customFormat="1" x14ac:dyDescent="0.25">
      <c r="A56" s="17">
        <v>42</v>
      </c>
      <c r="B56" s="6" t="s">
        <v>56</v>
      </c>
      <c r="C56" s="48">
        <v>1</v>
      </c>
      <c r="D56" s="6">
        <v>0</v>
      </c>
      <c r="E56" s="6">
        <v>127.92</v>
      </c>
      <c r="F56" s="6">
        <v>0</v>
      </c>
      <c r="G56" s="18">
        <v>127.92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f t="shared" si="0"/>
        <v>0</v>
      </c>
      <c r="N56" s="19">
        <f t="shared" si="1"/>
        <v>0</v>
      </c>
      <c r="O56" s="55">
        <f t="shared" si="2"/>
        <v>0</v>
      </c>
    </row>
    <row r="57" spans="1:15" s="33" customFormat="1" ht="16.5" thickBot="1" x14ac:dyDescent="0.3">
      <c r="A57" s="20">
        <v>43</v>
      </c>
      <c r="B57" s="7" t="s">
        <v>57</v>
      </c>
      <c r="C57" s="49">
        <v>0</v>
      </c>
      <c r="D57" s="7">
        <v>0</v>
      </c>
      <c r="E57" s="7">
        <v>0</v>
      </c>
      <c r="F57" s="7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f t="shared" si="0"/>
        <v>0</v>
      </c>
      <c r="N57" s="22">
        <v>0</v>
      </c>
      <c r="O57" s="55">
        <v>0</v>
      </c>
    </row>
    <row r="58" spans="1:15" s="34" customFormat="1" ht="16.5" thickBot="1" x14ac:dyDescent="0.3">
      <c r="A58" s="28"/>
      <c r="B58" s="29" t="s">
        <v>58</v>
      </c>
      <c r="C58" s="51">
        <f t="shared" ref="C58:L58" si="21">SUM(C54:C57)</f>
        <v>103</v>
      </c>
      <c r="D58" s="30">
        <f t="shared" si="21"/>
        <v>20.32</v>
      </c>
      <c r="E58" s="30">
        <f t="shared" si="21"/>
        <v>1120.3400000000001</v>
      </c>
      <c r="F58" s="30">
        <f t="shared" si="21"/>
        <v>2993.84</v>
      </c>
      <c r="G58" s="30">
        <f t="shared" si="21"/>
        <v>4134.5</v>
      </c>
      <c r="H58" s="30">
        <f t="shared" si="21"/>
        <v>0</v>
      </c>
      <c r="I58" s="30">
        <f t="shared" si="21"/>
        <v>0</v>
      </c>
      <c r="J58" s="30">
        <f t="shared" si="21"/>
        <v>0</v>
      </c>
      <c r="K58" s="30">
        <f t="shared" si="21"/>
        <v>0</v>
      </c>
      <c r="L58" s="30">
        <f t="shared" si="21"/>
        <v>0</v>
      </c>
      <c r="M58" s="30">
        <f t="shared" ref="M58" si="22">SUM(M54:M57)</f>
        <v>0</v>
      </c>
      <c r="N58" s="31">
        <f t="shared" si="1"/>
        <v>0</v>
      </c>
      <c r="O58" s="55">
        <f t="shared" si="2"/>
        <v>0</v>
      </c>
    </row>
    <row r="59" spans="1:15" s="34" customFormat="1" ht="16.5" thickBot="1" x14ac:dyDescent="0.3">
      <c r="A59" s="28"/>
      <c r="B59" s="40" t="s">
        <v>68</v>
      </c>
      <c r="C59" s="51"/>
      <c r="D59" s="29"/>
      <c r="E59" s="29"/>
      <c r="F59" s="29"/>
      <c r="G59" s="30"/>
      <c r="H59" s="30"/>
      <c r="I59" s="30"/>
      <c r="J59" s="30"/>
      <c r="K59" s="30">
        <v>11298.79</v>
      </c>
      <c r="L59" s="30">
        <v>0</v>
      </c>
      <c r="M59" s="30">
        <v>11298.79</v>
      </c>
      <c r="N59" s="35">
        <v>0</v>
      </c>
      <c r="O59" s="55">
        <v>0</v>
      </c>
    </row>
    <row r="60" spans="1:15" s="34" customFormat="1" ht="16.5" thickBot="1" x14ac:dyDescent="0.3">
      <c r="A60" s="39"/>
      <c r="B60" s="40" t="s">
        <v>59</v>
      </c>
      <c r="C60" s="53">
        <f t="shared" ref="C60:L60" si="23">C41+C44+C53+C58+C59</f>
        <v>20913</v>
      </c>
      <c r="D60" s="41">
        <f t="shared" si="23"/>
        <v>388575.42000000004</v>
      </c>
      <c r="E60" s="41">
        <f t="shared" si="23"/>
        <v>315510.96999999997</v>
      </c>
      <c r="F60" s="41">
        <f t="shared" si="23"/>
        <v>1340105.92</v>
      </c>
      <c r="G60" s="41">
        <f t="shared" si="23"/>
        <v>2044192.3</v>
      </c>
      <c r="H60" s="41">
        <f t="shared" si="23"/>
        <v>221021.84</v>
      </c>
      <c r="I60" s="41">
        <f t="shared" si="23"/>
        <v>178120.61999999997</v>
      </c>
      <c r="J60" s="41">
        <f t="shared" si="23"/>
        <v>743324.97000000009</v>
      </c>
      <c r="K60" s="41">
        <f t="shared" si="23"/>
        <v>1153766.2200000002</v>
      </c>
      <c r="L60" s="41">
        <f t="shared" si="23"/>
        <v>80773.000000000015</v>
      </c>
      <c r="M60" s="41">
        <f t="shared" ref="M60" si="24">M41+M44+M53+M58+M59</f>
        <v>1234539.2200000002</v>
      </c>
      <c r="N60" s="44">
        <f t="shared" si="1"/>
        <v>60.392518844729047</v>
      </c>
      <c r="O60" s="55">
        <f t="shared" si="2"/>
        <v>56.44117825901214</v>
      </c>
    </row>
  </sheetData>
  <mergeCells count="4">
    <mergeCell ref="A1:N1"/>
    <mergeCell ref="A2:N2"/>
    <mergeCell ref="A3:N3"/>
    <mergeCell ref="A4:N4"/>
  </mergeCells>
  <printOptions horizontalCentered="1" verticalCentered="1"/>
  <pageMargins left="0.55118110236220497" right="0.31496062992126" top="0.118110236220472" bottom="0.118110236220472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CDRatio (2)</vt:lpstr>
      <vt:lpstr>'CDRatio (2)'!Print_Area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ABC</cp:lastModifiedBy>
  <cp:lastPrinted>2026-02-11T07:56:30Z</cp:lastPrinted>
  <dcterms:created xsi:type="dcterms:W3CDTF">2013-06-28T06:52:05Z</dcterms:created>
  <dcterms:modified xsi:type="dcterms:W3CDTF">2026-04-04T07:16:35Z</dcterms:modified>
</cp:coreProperties>
</file>